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802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<sst xmlns="http://schemas.openxmlformats.org/spreadsheetml/2006/main" count="92" uniqueCount="76">
  <si>
    <t>Согласовано:</t>
  </si>
  <si>
    <t xml:space="preserve">Штатное расписание ДК "Динамо" </t>
  </si>
  <si>
    <t>Группа оплаты труда 2</t>
  </si>
  <si>
    <t>Директор</t>
  </si>
  <si>
    <t>Заместитель директора</t>
  </si>
  <si>
    <t>Сектор по работе с кадрами</t>
  </si>
  <si>
    <t>Секретарь</t>
  </si>
  <si>
    <t xml:space="preserve">Заведующий отделом </t>
  </si>
  <si>
    <t>Отдел по работе с детьми и подростками</t>
  </si>
  <si>
    <t>Заведующий отделом</t>
  </si>
  <si>
    <t xml:space="preserve">Культорганизатор </t>
  </si>
  <si>
    <t xml:space="preserve">Руководитель кружка </t>
  </si>
  <si>
    <t>Отдел организации самодеятельного творчества</t>
  </si>
  <si>
    <t>Хормейстер</t>
  </si>
  <si>
    <t>Аккомпаниатор</t>
  </si>
  <si>
    <t>Отдел культурно - спортивного досуга</t>
  </si>
  <si>
    <t>Отдел по административно-хозяйственной работе</t>
  </si>
  <si>
    <t>Костюмер</t>
  </si>
  <si>
    <t>Уборщик служебных помещений</t>
  </si>
  <si>
    <t>Гардеробщик</t>
  </si>
  <si>
    <t>Швейцар</t>
  </si>
  <si>
    <t>Сторож</t>
  </si>
  <si>
    <t>Служба экспуатации оборудования</t>
  </si>
  <si>
    <t>Звукооператор</t>
  </si>
  <si>
    <t xml:space="preserve">Служба экспуатации здания </t>
  </si>
  <si>
    <t>Итого:</t>
  </si>
  <si>
    <t>Долж р, к,и и к вед. Звена</t>
  </si>
  <si>
    <t>ИТОГО</t>
  </si>
  <si>
    <t>Общ. Дол служ первого ур</t>
  </si>
  <si>
    <t xml:space="preserve">Профессиональная </t>
  </si>
  <si>
    <t>долж пед рабботников</t>
  </si>
  <si>
    <t>Дол раб к,и и к сред звена</t>
  </si>
  <si>
    <t>Долж рук сост уч к,и и к</t>
  </si>
  <si>
    <t>Профессии раб к.и.к 1 ур</t>
  </si>
  <si>
    <t>Общ отр пр раб 1 уровня</t>
  </si>
  <si>
    <t>Дол раб к,и и к вед звена</t>
  </si>
  <si>
    <t>Проф раб к,и и к 1 уровня</t>
  </si>
  <si>
    <t>Общ  отр проф раб 2 уровня</t>
  </si>
  <si>
    <t>№ п\п</t>
  </si>
  <si>
    <t>Наименование должностей</t>
  </si>
  <si>
    <t xml:space="preserve"> К-во ед.  </t>
  </si>
  <si>
    <t>Должностной оклад</t>
  </si>
  <si>
    <t>Должностной оклад на установленные единицы</t>
  </si>
  <si>
    <t>ФОТ в месяц</t>
  </si>
  <si>
    <t>Рабочий по комплексному обслуживанию и ремонту зданий</t>
  </si>
  <si>
    <t>Исполнитель</t>
  </si>
  <si>
    <t>Техник</t>
  </si>
  <si>
    <t>Директор МКУ "Управление культуры" МГО</t>
  </si>
  <si>
    <t>Директор  ДК "Динамо"____________________ С.Е. Кудянова</t>
  </si>
  <si>
    <t>Итого в год</t>
  </si>
  <si>
    <t>Районный К 15%</t>
  </si>
  <si>
    <t>Массовый отдел (КПР)</t>
  </si>
  <si>
    <t>Методист</t>
  </si>
  <si>
    <t>Руководитель самодеятельного коллектива</t>
  </si>
  <si>
    <t>Руководитель любительского объединения</t>
  </si>
  <si>
    <t>Осветитель</t>
  </si>
  <si>
    <t>Отдел по народному (прикладному)творчеству и выставочной деятельности</t>
  </si>
  <si>
    <t>Художник - оформитель</t>
  </si>
  <si>
    <t>Заведующий художественно-оформительской мастерской</t>
  </si>
  <si>
    <t>Администратор</t>
  </si>
  <si>
    <t>Художник-фотограф</t>
  </si>
  <si>
    <t>Завхоз</t>
  </si>
  <si>
    <t>4% вредность по АРМ (СОУТ)</t>
  </si>
  <si>
    <t>Доплата за стаж работы</t>
  </si>
  <si>
    <t>Доплата за категорию</t>
  </si>
  <si>
    <t>Доплата 15% ур. к-т</t>
  </si>
  <si>
    <t>ФОТ в месяц с 15% ур. к-том</t>
  </si>
  <si>
    <t>Итого стимулирующих выплат в год:</t>
  </si>
  <si>
    <t>Доплата 20% ночные</t>
  </si>
  <si>
    <t>____________________ Ж.Ю. Мартенс</t>
  </si>
  <si>
    <t xml:space="preserve">на 01.01.2017г. </t>
  </si>
  <si>
    <t xml:space="preserve">Доплата до МРОТ               7 650,0 </t>
  </si>
  <si>
    <t>Утверждаю штатное расписание в количестве</t>
  </si>
  <si>
    <t>с фондом оплаты труда</t>
  </si>
  <si>
    <t>Курбатова И.М.</t>
  </si>
  <si>
    <t>Ежемесячные стимулирующие выплаты с Ур. К: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</si>
</sst>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_р_."/>
    <numFmt numFmtId="183" formatCode="[$-FC19]d\ mmmm\ yyyy\ &quot;г.&quot;"/>
    <numFmt numFmtId="184" formatCode="_(* #,##0.000_);_(* \(#,##0.000\);_(* &quot;-&quot;??_);_(@_)"/>
    <numFmt numFmtId="185" formatCode="_(* #,##0.0_);_(* \(#,##0.0\);_(* &quot;-&quot;??_);_(@_)"/>
    <numFmt numFmtId="186" formatCode="#,##0.00&quot;р.&quot;"/>
  </numFmts>
  <fonts count="3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9" fontId="2" fillId="33" borderId="10" xfId="58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58" applyNumberFormat="1" applyFont="1" applyFill="1" applyBorder="1" applyAlignment="1">
      <alignment horizontal="center" vertical="center"/>
    </xf>
    <xf numFmtId="179" fontId="2" fillId="33" borderId="10" xfId="58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79" fontId="2" fillId="0" borderId="10" xfId="58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9" fontId="2" fillId="0" borderId="10" xfId="58" applyFont="1" applyFill="1" applyBorder="1" applyAlignment="1">
      <alignment horizontal="right" vertical="center"/>
    </xf>
    <xf numFmtId="179" fontId="2" fillId="0" borderId="10" xfId="58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43" fontId="2" fillId="33" borderId="10" xfId="58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vertical="center"/>
    </xf>
    <xf numFmtId="179" fontId="2" fillId="33" borderId="10" xfId="58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9" fontId="3" fillId="0" borderId="10" xfId="58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1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4" fontId="1" fillId="33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left" vertical="center" wrapText="1"/>
    </xf>
    <xf numFmtId="43" fontId="3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5"/>
  <sheetViews>
    <sheetView tabSelected="1" zoomScalePageLayoutView="89" workbookViewId="0" topLeftCell="A1">
      <selection activeCell="U10" sqref="U10"/>
    </sheetView>
  </sheetViews>
  <sheetFormatPr defaultColWidth="9.140625" defaultRowHeight="12.75"/>
  <cols>
    <col min="1" max="1" width="3.7109375" style="1" customWidth="1"/>
    <col min="2" max="2" width="17.28125" style="1" customWidth="1"/>
    <col min="3" max="3" width="4.140625" style="1" customWidth="1"/>
    <col min="4" max="4" width="10.140625" style="1" hidden="1" customWidth="1"/>
    <col min="5" max="5" width="11.00390625" style="1" customWidth="1"/>
    <col min="6" max="6" width="12.28125" style="1" customWidth="1"/>
    <col min="7" max="7" width="9.57421875" style="1" customWidth="1"/>
    <col min="8" max="8" width="10.8515625" style="1" customWidth="1"/>
    <col min="9" max="9" width="10.57421875" style="1" customWidth="1"/>
    <col min="10" max="10" width="0.13671875" style="1" hidden="1" customWidth="1"/>
    <col min="11" max="11" width="10.140625" style="1" hidden="1" customWidth="1"/>
    <col min="12" max="12" width="9.421875" style="1" customWidth="1"/>
    <col min="13" max="13" width="11.140625" style="1" customWidth="1"/>
    <col min="14" max="14" width="10.7109375" style="1" customWidth="1"/>
    <col min="15" max="15" width="12.00390625" style="1" customWidth="1"/>
    <col min="16" max="16" width="11.57421875" style="1" customWidth="1"/>
    <col min="17" max="17" width="11.28125" style="1" customWidth="1"/>
    <col min="18" max="18" width="14.57421875" style="1" customWidth="1"/>
    <col min="19" max="16384" width="9.140625" style="1" customWidth="1"/>
  </cols>
  <sheetData>
    <row r="1" spans="1:18" ht="15">
      <c r="A1" s="1" t="s">
        <v>0</v>
      </c>
      <c r="N1" s="1" t="s">
        <v>72</v>
      </c>
      <c r="R1" s="7">
        <f>C50</f>
        <v>62</v>
      </c>
    </row>
    <row r="2" spans="1:18" ht="15">
      <c r="A2" s="1" t="s">
        <v>47</v>
      </c>
      <c r="H2" s="2"/>
      <c r="N2" s="6" t="s">
        <v>73</v>
      </c>
      <c r="O2" s="6"/>
      <c r="P2" s="6"/>
      <c r="Q2" s="6"/>
      <c r="R2" s="52">
        <f>R50+I53</f>
        <v>8490000</v>
      </c>
    </row>
    <row r="4" spans="1:14" ht="15">
      <c r="A4" s="1" t="s">
        <v>69</v>
      </c>
      <c r="N4" s="1" t="s">
        <v>48</v>
      </c>
    </row>
    <row r="6" spans="1:18" ht="15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>
      <c r="A7" s="8" t="s">
        <v>70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15">
      <c r="H8" s="1" t="s">
        <v>2</v>
      </c>
    </row>
    <row r="9" spans="1:18" ht="82.5" customHeight="1">
      <c r="A9" s="9" t="s">
        <v>38</v>
      </c>
      <c r="B9" s="9" t="s">
        <v>39</v>
      </c>
      <c r="C9" s="9" t="s">
        <v>40</v>
      </c>
      <c r="D9" s="9" t="s">
        <v>29</v>
      </c>
      <c r="E9" s="9" t="s">
        <v>41</v>
      </c>
      <c r="F9" s="9" t="s">
        <v>42</v>
      </c>
      <c r="G9" s="9" t="s">
        <v>68</v>
      </c>
      <c r="H9" s="9" t="s">
        <v>62</v>
      </c>
      <c r="I9" s="9" t="s">
        <v>63</v>
      </c>
      <c r="J9" s="9" t="s">
        <v>50</v>
      </c>
      <c r="K9" s="9" t="s">
        <v>43</v>
      </c>
      <c r="L9" s="9" t="s">
        <v>64</v>
      </c>
      <c r="M9" s="9" t="s">
        <v>43</v>
      </c>
      <c r="N9" s="9" t="s">
        <v>65</v>
      </c>
      <c r="O9" s="9" t="s">
        <v>66</v>
      </c>
      <c r="P9" s="9" t="s">
        <v>71</v>
      </c>
      <c r="Q9" s="9" t="s">
        <v>27</v>
      </c>
      <c r="R9" s="9" t="s">
        <v>49</v>
      </c>
    </row>
    <row r="10" spans="1:39" ht="16.5" customHeight="1">
      <c r="A10" s="10">
        <v>1</v>
      </c>
      <c r="B10" s="11" t="s">
        <v>3</v>
      </c>
      <c r="C10" s="12">
        <v>1</v>
      </c>
      <c r="D10" s="12" t="s">
        <v>26</v>
      </c>
      <c r="E10" s="13">
        <v>14720</v>
      </c>
      <c r="F10" s="13">
        <f>C10*E10</f>
        <v>14720</v>
      </c>
      <c r="G10" s="14"/>
      <c r="H10" s="13">
        <f>F10*0.04</f>
        <v>588.8000000000001</v>
      </c>
      <c r="I10" s="13">
        <f>F10*0.3</f>
        <v>4416</v>
      </c>
      <c r="J10" s="15"/>
      <c r="K10" s="15"/>
      <c r="L10" s="15"/>
      <c r="M10" s="16">
        <f>F10+G10+H10+I10+L10</f>
        <v>19724.8</v>
      </c>
      <c r="N10" s="16">
        <f>M10*0.15</f>
        <v>2958.72</v>
      </c>
      <c r="O10" s="16">
        <f>M10+N10</f>
        <v>22683.52</v>
      </c>
      <c r="P10" s="16"/>
      <c r="Q10" s="16">
        <f>O10+P10</f>
        <v>22683.52</v>
      </c>
      <c r="R10" s="16">
        <f>Q10*12</f>
        <v>272202.24</v>
      </c>
      <c r="S10" s="5"/>
      <c r="T10" s="5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20" ht="26.25" customHeight="1">
      <c r="A11" s="10">
        <v>2</v>
      </c>
      <c r="B11" s="11" t="s">
        <v>4</v>
      </c>
      <c r="C11" s="12">
        <v>1</v>
      </c>
      <c r="D11" s="12" t="s">
        <v>26</v>
      </c>
      <c r="E11" s="13">
        <v>10304</v>
      </c>
      <c r="F11" s="13">
        <f>C11*E11</f>
        <v>10304</v>
      </c>
      <c r="G11" s="14"/>
      <c r="H11" s="13">
        <f>F11*0.04</f>
        <v>412.16</v>
      </c>
      <c r="I11" s="13">
        <f>F11*0.25</f>
        <v>2576</v>
      </c>
      <c r="J11" s="13"/>
      <c r="K11" s="13"/>
      <c r="L11" s="13"/>
      <c r="M11" s="16">
        <f>F11+G11+H11+I11+L11</f>
        <v>13292.16</v>
      </c>
      <c r="N11" s="16">
        <f>M11*0.15</f>
        <v>1993.8239999999998</v>
      </c>
      <c r="O11" s="16">
        <f aca="true" t="shared" si="0" ref="O11:O49">M11+N11</f>
        <v>15285.984</v>
      </c>
      <c r="P11" s="16"/>
      <c r="Q11" s="16">
        <f aca="true" t="shared" si="1" ref="Q11:Q49">O11+P11</f>
        <v>15285.984</v>
      </c>
      <c r="R11" s="16">
        <f aca="true" t="shared" si="2" ref="R11:R49">Q11*12</f>
        <v>183431.80800000002</v>
      </c>
      <c r="S11" s="6"/>
      <c r="T11" s="6"/>
    </row>
    <row r="12" spans="1:18" ht="15" customHeight="1">
      <c r="A12" s="17" t="s">
        <v>5</v>
      </c>
      <c r="B12" s="18"/>
      <c r="C12" s="18"/>
      <c r="D12" s="18"/>
      <c r="E12" s="19"/>
      <c r="F12" s="20"/>
      <c r="G12" s="21"/>
      <c r="H12" s="20"/>
      <c r="I12" s="20"/>
      <c r="J12" s="20"/>
      <c r="K12" s="20"/>
      <c r="L12" s="22"/>
      <c r="M12" s="16"/>
      <c r="N12" s="16"/>
      <c r="O12" s="16"/>
      <c r="P12" s="23"/>
      <c r="Q12" s="16"/>
      <c r="R12" s="16"/>
    </row>
    <row r="13" spans="1:18" ht="15">
      <c r="A13" s="24">
        <v>3</v>
      </c>
      <c r="B13" s="25" t="s">
        <v>6</v>
      </c>
      <c r="C13" s="26">
        <v>1</v>
      </c>
      <c r="D13" s="26" t="s">
        <v>28</v>
      </c>
      <c r="E13" s="13">
        <v>3465</v>
      </c>
      <c r="F13" s="13">
        <f>C13*E13</f>
        <v>3465</v>
      </c>
      <c r="G13" s="14"/>
      <c r="H13" s="13">
        <f>F13*0.04</f>
        <v>138.6</v>
      </c>
      <c r="I13" s="13">
        <v>347</v>
      </c>
      <c r="J13" s="13"/>
      <c r="K13" s="13"/>
      <c r="L13" s="13"/>
      <c r="M13" s="16">
        <f aca="true" t="shared" si="3" ref="M12:M49">F13+G13+H13+I13+L13</f>
        <v>3950.6</v>
      </c>
      <c r="N13" s="16">
        <f aca="true" t="shared" si="4" ref="N12:N49">M13*0.15</f>
        <v>592.5899999999999</v>
      </c>
      <c r="O13" s="16">
        <f t="shared" si="0"/>
        <v>4543.19</v>
      </c>
      <c r="P13" s="16">
        <f>(7650*C13)-O13</f>
        <v>3106.8100000000004</v>
      </c>
      <c r="Q13" s="16">
        <f t="shared" si="1"/>
        <v>7650</v>
      </c>
      <c r="R13" s="16">
        <f t="shared" si="2"/>
        <v>91800</v>
      </c>
    </row>
    <row r="14" spans="1:18" ht="29.25" customHeight="1">
      <c r="A14" s="27" t="s">
        <v>51</v>
      </c>
      <c r="B14" s="28"/>
      <c r="C14" s="29"/>
      <c r="D14" s="26"/>
      <c r="E14" s="13"/>
      <c r="F14" s="13"/>
      <c r="G14" s="14"/>
      <c r="H14" s="13"/>
      <c r="I14" s="13"/>
      <c r="J14" s="13"/>
      <c r="K14" s="13"/>
      <c r="L14" s="13"/>
      <c r="M14" s="16"/>
      <c r="N14" s="16"/>
      <c r="O14" s="16"/>
      <c r="P14" s="16"/>
      <c r="Q14" s="16"/>
      <c r="R14" s="16"/>
    </row>
    <row r="15" spans="1:18" ht="30.75" customHeight="1">
      <c r="A15" s="24">
        <v>4</v>
      </c>
      <c r="B15" s="25" t="s">
        <v>7</v>
      </c>
      <c r="C15" s="26">
        <v>1</v>
      </c>
      <c r="D15" s="26" t="s">
        <v>32</v>
      </c>
      <c r="E15" s="13">
        <v>8474</v>
      </c>
      <c r="F15" s="13">
        <f>C15*E15</f>
        <v>8474</v>
      </c>
      <c r="G15" s="14"/>
      <c r="H15" s="13"/>
      <c r="I15" s="13">
        <f>F15*0.1</f>
        <v>847.4000000000001</v>
      </c>
      <c r="J15" s="13"/>
      <c r="K15" s="13"/>
      <c r="L15" s="13"/>
      <c r="M15" s="16">
        <f t="shared" si="3"/>
        <v>9321.4</v>
      </c>
      <c r="N15" s="16">
        <f t="shared" si="4"/>
        <v>1398.2099999999998</v>
      </c>
      <c r="O15" s="16">
        <f t="shared" si="0"/>
        <v>10719.609999999999</v>
      </c>
      <c r="P15" s="16"/>
      <c r="Q15" s="16">
        <f t="shared" si="1"/>
        <v>10719.609999999999</v>
      </c>
      <c r="R15" s="16">
        <f t="shared" si="2"/>
        <v>128635.31999999998</v>
      </c>
    </row>
    <row r="16" spans="1:18" ht="15">
      <c r="A16" s="24">
        <v>5</v>
      </c>
      <c r="B16" s="25" t="s">
        <v>52</v>
      </c>
      <c r="C16" s="26">
        <v>1</v>
      </c>
      <c r="D16" s="26" t="s">
        <v>30</v>
      </c>
      <c r="E16" s="13">
        <v>7655</v>
      </c>
      <c r="F16" s="13">
        <f>C16*E16</f>
        <v>7655</v>
      </c>
      <c r="G16" s="14"/>
      <c r="H16" s="13"/>
      <c r="I16" s="13">
        <f>F16*0.25</f>
        <v>1913.75</v>
      </c>
      <c r="J16" s="13"/>
      <c r="K16" s="13"/>
      <c r="L16" s="13">
        <f>F16*0.05</f>
        <v>382.75</v>
      </c>
      <c r="M16" s="16">
        <f t="shared" si="3"/>
        <v>9951.5</v>
      </c>
      <c r="N16" s="16">
        <f t="shared" si="4"/>
        <v>1492.725</v>
      </c>
      <c r="O16" s="16">
        <f t="shared" si="0"/>
        <v>11444.225</v>
      </c>
      <c r="P16" s="16"/>
      <c r="Q16" s="16">
        <f t="shared" si="1"/>
        <v>11444.225</v>
      </c>
      <c r="R16" s="16">
        <f t="shared" si="2"/>
        <v>137330.7</v>
      </c>
    </row>
    <row r="17" spans="1:18" ht="29.25" customHeight="1">
      <c r="A17" s="24">
        <v>6</v>
      </c>
      <c r="B17" s="25" t="s">
        <v>10</v>
      </c>
      <c r="C17" s="26">
        <v>1</v>
      </c>
      <c r="D17" s="26"/>
      <c r="E17" s="13">
        <v>5166</v>
      </c>
      <c r="F17" s="13">
        <f>C17*E17</f>
        <v>5166</v>
      </c>
      <c r="G17" s="14"/>
      <c r="H17" s="13"/>
      <c r="I17" s="13"/>
      <c r="J17" s="13"/>
      <c r="K17" s="13"/>
      <c r="L17" s="13"/>
      <c r="M17" s="16">
        <f t="shared" si="3"/>
        <v>5166</v>
      </c>
      <c r="N17" s="16">
        <f t="shared" si="4"/>
        <v>774.9</v>
      </c>
      <c r="O17" s="16">
        <f t="shared" si="0"/>
        <v>5940.9</v>
      </c>
      <c r="P17" s="16">
        <f aca="true" t="shared" si="5" ref="P14:P49">(7650*C17)-O17</f>
        <v>1709.1000000000004</v>
      </c>
      <c r="Q17" s="16">
        <f t="shared" si="1"/>
        <v>7650</v>
      </c>
      <c r="R17" s="16">
        <f t="shared" si="2"/>
        <v>91800</v>
      </c>
    </row>
    <row r="18" spans="1:18" ht="30.75" customHeight="1">
      <c r="A18" s="24">
        <v>7</v>
      </c>
      <c r="B18" s="25" t="s">
        <v>23</v>
      </c>
      <c r="C18" s="26">
        <v>2</v>
      </c>
      <c r="D18" s="26"/>
      <c r="E18" s="13">
        <v>7655</v>
      </c>
      <c r="F18" s="13">
        <f>C18*E18</f>
        <v>15310</v>
      </c>
      <c r="G18" s="14"/>
      <c r="H18" s="13">
        <f>F18*0.04</f>
        <v>612.4</v>
      </c>
      <c r="I18" s="13">
        <f>F18*0.2</f>
        <v>3062</v>
      </c>
      <c r="J18" s="13"/>
      <c r="K18" s="13"/>
      <c r="L18" s="13"/>
      <c r="M18" s="16">
        <f t="shared" si="3"/>
        <v>18984.4</v>
      </c>
      <c r="N18" s="16">
        <f t="shared" si="4"/>
        <v>2847.6600000000003</v>
      </c>
      <c r="O18" s="16">
        <f t="shared" si="0"/>
        <v>21832.06</v>
      </c>
      <c r="P18" s="16"/>
      <c r="Q18" s="16">
        <f t="shared" si="1"/>
        <v>21832.06</v>
      </c>
      <c r="R18" s="16">
        <f t="shared" si="2"/>
        <v>261984.72000000003</v>
      </c>
    </row>
    <row r="19" spans="1:18" ht="16.5" customHeight="1">
      <c r="A19" s="27" t="s">
        <v>8</v>
      </c>
      <c r="B19" s="28"/>
      <c r="C19" s="28"/>
      <c r="D19" s="28"/>
      <c r="E19" s="28"/>
      <c r="F19" s="28"/>
      <c r="G19" s="28"/>
      <c r="H19" s="29"/>
      <c r="I19" s="13"/>
      <c r="J19" s="13"/>
      <c r="K19" s="13"/>
      <c r="L19" s="13"/>
      <c r="M19" s="16"/>
      <c r="N19" s="16"/>
      <c r="O19" s="16"/>
      <c r="P19" s="16"/>
      <c r="Q19" s="16"/>
      <c r="R19" s="16"/>
    </row>
    <row r="20" spans="1:18" ht="26.25" customHeight="1">
      <c r="A20" s="24">
        <v>8</v>
      </c>
      <c r="B20" s="25" t="s">
        <v>9</v>
      </c>
      <c r="C20" s="26">
        <v>1</v>
      </c>
      <c r="D20" s="26"/>
      <c r="E20" s="13">
        <v>8474</v>
      </c>
      <c r="F20" s="13">
        <f>C20*E20</f>
        <v>8474</v>
      </c>
      <c r="G20" s="14"/>
      <c r="H20" s="13"/>
      <c r="I20" s="13">
        <f>F20*0.1</f>
        <v>847.4000000000001</v>
      </c>
      <c r="J20" s="13"/>
      <c r="K20" s="13"/>
      <c r="L20" s="13"/>
      <c r="M20" s="16">
        <f t="shared" si="3"/>
        <v>9321.4</v>
      </c>
      <c r="N20" s="16">
        <f t="shared" si="4"/>
        <v>1398.2099999999998</v>
      </c>
      <c r="O20" s="16">
        <f t="shared" si="0"/>
        <v>10719.609999999999</v>
      </c>
      <c r="P20" s="16"/>
      <c r="Q20" s="16">
        <f t="shared" si="1"/>
        <v>10719.609999999999</v>
      </c>
      <c r="R20" s="16">
        <f t="shared" si="2"/>
        <v>128635.31999999998</v>
      </c>
    </row>
    <row r="21" spans="1:18" ht="15">
      <c r="A21" s="24">
        <v>9</v>
      </c>
      <c r="B21" s="25" t="s">
        <v>52</v>
      </c>
      <c r="C21" s="26">
        <v>1</v>
      </c>
      <c r="D21" s="26"/>
      <c r="E21" s="13">
        <v>7655</v>
      </c>
      <c r="F21" s="13">
        <f>C21*E21</f>
        <v>7655</v>
      </c>
      <c r="G21" s="14"/>
      <c r="H21" s="13"/>
      <c r="I21" s="13">
        <f>F21*0.1</f>
        <v>765.5</v>
      </c>
      <c r="J21" s="13"/>
      <c r="K21" s="13"/>
      <c r="L21" s="13">
        <f>F21*0.07</f>
        <v>535.85</v>
      </c>
      <c r="M21" s="16">
        <f t="shared" si="3"/>
        <v>8956.35</v>
      </c>
      <c r="N21" s="16">
        <f t="shared" si="4"/>
        <v>1343.4525</v>
      </c>
      <c r="O21" s="16">
        <f t="shared" si="0"/>
        <v>10299.8025</v>
      </c>
      <c r="P21" s="16"/>
      <c r="Q21" s="16">
        <f t="shared" si="1"/>
        <v>10299.8025</v>
      </c>
      <c r="R21" s="16">
        <f t="shared" si="2"/>
        <v>123597.63</v>
      </c>
    </row>
    <row r="22" spans="1:18" ht="32.25" customHeight="1">
      <c r="A22" s="24">
        <v>10</v>
      </c>
      <c r="B22" s="25" t="s">
        <v>11</v>
      </c>
      <c r="C22" s="26">
        <v>8</v>
      </c>
      <c r="D22" s="26"/>
      <c r="E22" s="13">
        <v>5166</v>
      </c>
      <c r="F22" s="13">
        <f>C22*E22</f>
        <v>41328</v>
      </c>
      <c r="G22" s="14"/>
      <c r="H22" s="30">
        <f>F22*0.04</f>
        <v>1653.1200000000001</v>
      </c>
      <c r="I22" s="13">
        <f>F22*0.1</f>
        <v>4132.8</v>
      </c>
      <c r="J22" s="13"/>
      <c r="K22" s="13"/>
      <c r="L22" s="13">
        <f>F22*0.07</f>
        <v>2892.9600000000005</v>
      </c>
      <c r="M22" s="16">
        <f t="shared" si="3"/>
        <v>50006.880000000005</v>
      </c>
      <c r="N22" s="16">
        <f t="shared" si="4"/>
        <v>7501.032</v>
      </c>
      <c r="O22" s="16">
        <f t="shared" si="0"/>
        <v>57507.912000000004</v>
      </c>
      <c r="P22" s="16">
        <f t="shared" si="5"/>
        <v>3692.087999999996</v>
      </c>
      <c r="Q22" s="16">
        <f t="shared" si="1"/>
        <v>61200</v>
      </c>
      <c r="R22" s="16">
        <f t="shared" si="2"/>
        <v>734400</v>
      </c>
    </row>
    <row r="23" spans="1:18" ht="17.25" customHeight="1">
      <c r="A23" s="27" t="s">
        <v>56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16"/>
      <c r="N23" s="16"/>
      <c r="O23" s="16"/>
      <c r="P23" s="16"/>
      <c r="Q23" s="16"/>
      <c r="R23" s="16"/>
    </row>
    <row r="24" spans="1:18" ht="33" customHeight="1">
      <c r="A24" s="24">
        <v>11</v>
      </c>
      <c r="B24" s="25" t="s">
        <v>9</v>
      </c>
      <c r="C24" s="26">
        <v>1</v>
      </c>
      <c r="D24" s="26" t="s">
        <v>32</v>
      </c>
      <c r="E24" s="13">
        <v>8474</v>
      </c>
      <c r="F24" s="13">
        <f>C24*E24</f>
        <v>8474</v>
      </c>
      <c r="G24" s="14"/>
      <c r="H24" s="13"/>
      <c r="I24" s="13">
        <f>F24*0.15</f>
        <v>1271.1</v>
      </c>
      <c r="J24" s="13"/>
      <c r="K24" s="13"/>
      <c r="L24" s="13"/>
      <c r="M24" s="16">
        <f t="shared" si="3"/>
        <v>9745.1</v>
      </c>
      <c r="N24" s="16">
        <f t="shared" si="4"/>
        <v>1461.765</v>
      </c>
      <c r="O24" s="16">
        <f t="shared" si="0"/>
        <v>11206.865</v>
      </c>
      <c r="P24" s="16"/>
      <c r="Q24" s="16">
        <f t="shared" si="1"/>
        <v>11206.865</v>
      </c>
      <c r="R24" s="16">
        <f t="shared" si="2"/>
        <v>134482.38</v>
      </c>
    </row>
    <row r="25" spans="1:18" ht="33" customHeight="1">
      <c r="A25" s="24">
        <v>12</v>
      </c>
      <c r="B25" s="25" t="s">
        <v>57</v>
      </c>
      <c r="C25" s="26">
        <v>1.5</v>
      </c>
      <c r="D25" s="26"/>
      <c r="E25" s="13">
        <v>3906</v>
      </c>
      <c r="F25" s="13">
        <f>C25*E25</f>
        <v>5859</v>
      </c>
      <c r="G25" s="14"/>
      <c r="H25" s="13"/>
      <c r="I25" s="13">
        <f>F25*0.15</f>
        <v>878.85</v>
      </c>
      <c r="J25" s="13"/>
      <c r="K25" s="13"/>
      <c r="L25" s="13"/>
      <c r="M25" s="16">
        <f t="shared" si="3"/>
        <v>6737.85</v>
      </c>
      <c r="N25" s="16">
        <f t="shared" si="4"/>
        <v>1010.6775</v>
      </c>
      <c r="O25" s="16">
        <f t="shared" si="0"/>
        <v>7748.5275</v>
      </c>
      <c r="P25" s="16">
        <f t="shared" si="5"/>
        <v>3726.4725</v>
      </c>
      <c r="Q25" s="16">
        <f t="shared" si="1"/>
        <v>11475</v>
      </c>
      <c r="R25" s="16">
        <f t="shared" si="2"/>
        <v>137700</v>
      </c>
    </row>
    <row r="26" spans="1:18" ht="36.75" customHeight="1">
      <c r="A26" s="24">
        <v>13</v>
      </c>
      <c r="B26" s="25" t="s">
        <v>58</v>
      </c>
      <c r="C26" s="26">
        <v>1</v>
      </c>
      <c r="D26" s="26" t="s">
        <v>30</v>
      </c>
      <c r="E26" s="13">
        <v>7655</v>
      </c>
      <c r="F26" s="13">
        <f>C26*E26</f>
        <v>7655</v>
      </c>
      <c r="G26" s="14"/>
      <c r="H26" s="13"/>
      <c r="I26" s="13">
        <f>F26*0.15</f>
        <v>1148.25</v>
      </c>
      <c r="J26" s="13"/>
      <c r="K26" s="13"/>
      <c r="L26" s="13"/>
      <c r="M26" s="16">
        <f t="shared" si="3"/>
        <v>8803.25</v>
      </c>
      <c r="N26" s="16">
        <f t="shared" si="4"/>
        <v>1320.4875</v>
      </c>
      <c r="O26" s="16">
        <f t="shared" si="0"/>
        <v>10123.7375</v>
      </c>
      <c r="P26" s="16"/>
      <c r="Q26" s="16">
        <f t="shared" si="1"/>
        <v>10123.7375</v>
      </c>
      <c r="R26" s="16">
        <f t="shared" si="2"/>
        <v>121484.84999999999</v>
      </c>
    </row>
    <row r="27" spans="1:18" ht="24" customHeight="1">
      <c r="A27" s="24">
        <v>14</v>
      </c>
      <c r="B27" s="25" t="s">
        <v>60</v>
      </c>
      <c r="C27" s="26">
        <v>1</v>
      </c>
      <c r="D27" s="26"/>
      <c r="E27" s="13">
        <v>3906</v>
      </c>
      <c r="F27" s="13">
        <f>C27*E27</f>
        <v>3906</v>
      </c>
      <c r="G27" s="14"/>
      <c r="H27" s="13"/>
      <c r="I27" s="13">
        <f>F27*0.1</f>
        <v>390.6</v>
      </c>
      <c r="J27" s="13"/>
      <c r="K27" s="13"/>
      <c r="L27" s="13"/>
      <c r="M27" s="16">
        <f t="shared" si="3"/>
        <v>4296.6</v>
      </c>
      <c r="N27" s="16">
        <f t="shared" si="4"/>
        <v>644.49</v>
      </c>
      <c r="O27" s="16">
        <f t="shared" si="0"/>
        <v>4941.09</v>
      </c>
      <c r="P27" s="16">
        <f t="shared" si="5"/>
        <v>2708.91</v>
      </c>
      <c r="Q27" s="16">
        <f t="shared" si="1"/>
        <v>7650</v>
      </c>
      <c r="R27" s="16">
        <f t="shared" si="2"/>
        <v>91800</v>
      </c>
    </row>
    <row r="28" spans="1:18" ht="18.75" customHeight="1">
      <c r="A28" s="24">
        <v>15</v>
      </c>
      <c r="B28" s="25" t="s">
        <v>17</v>
      </c>
      <c r="C28" s="26">
        <v>1</v>
      </c>
      <c r="D28" s="26" t="s">
        <v>33</v>
      </c>
      <c r="E28" s="13">
        <v>3906</v>
      </c>
      <c r="F28" s="13">
        <f>C28*E28</f>
        <v>3906</v>
      </c>
      <c r="G28" s="14"/>
      <c r="H28" s="13">
        <f>F28*0.04</f>
        <v>156.24</v>
      </c>
      <c r="I28" s="13">
        <f>F28*0.1</f>
        <v>390.6</v>
      </c>
      <c r="J28" s="13"/>
      <c r="K28" s="13"/>
      <c r="L28" s="13"/>
      <c r="M28" s="16">
        <f t="shared" si="3"/>
        <v>4452.84</v>
      </c>
      <c r="N28" s="16">
        <f t="shared" si="4"/>
        <v>667.926</v>
      </c>
      <c r="O28" s="16">
        <f t="shared" si="0"/>
        <v>5120.7660000000005</v>
      </c>
      <c r="P28" s="16">
        <f t="shared" si="5"/>
        <v>2529.2339999999995</v>
      </c>
      <c r="Q28" s="16">
        <f t="shared" si="1"/>
        <v>7650</v>
      </c>
      <c r="R28" s="16">
        <f t="shared" si="2"/>
        <v>91800</v>
      </c>
    </row>
    <row r="29" spans="1:18" ht="18" customHeight="1">
      <c r="A29" s="27" t="s">
        <v>12</v>
      </c>
      <c r="B29" s="28"/>
      <c r="C29" s="28"/>
      <c r="D29" s="28"/>
      <c r="E29" s="28"/>
      <c r="F29" s="28"/>
      <c r="G29" s="28"/>
      <c r="H29" s="28"/>
      <c r="I29" s="29"/>
      <c r="J29" s="13"/>
      <c r="K29" s="13"/>
      <c r="L29" s="13"/>
      <c r="M29" s="16"/>
      <c r="N29" s="16"/>
      <c r="O29" s="16"/>
      <c r="P29" s="16"/>
      <c r="Q29" s="16"/>
      <c r="R29" s="16"/>
    </row>
    <row r="30" spans="1:18" ht="33.75" customHeight="1">
      <c r="A30" s="24">
        <v>16</v>
      </c>
      <c r="B30" s="25" t="s">
        <v>9</v>
      </c>
      <c r="C30" s="26">
        <v>1</v>
      </c>
      <c r="D30" s="26" t="s">
        <v>32</v>
      </c>
      <c r="E30" s="13">
        <v>8474</v>
      </c>
      <c r="F30" s="13">
        <f>C30*E30</f>
        <v>8474</v>
      </c>
      <c r="G30" s="14"/>
      <c r="H30" s="13"/>
      <c r="I30" s="13">
        <f>F30*0.1</f>
        <v>847.4000000000001</v>
      </c>
      <c r="J30" s="13"/>
      <c r="K30" s="13"/>
      <c r="L30" s="13"/>
      <c r="M30" s="16">
        <f t="shared" si="3"/>
        <v>9321.4</v>
      </c>
      <c r="N30" s="16">
        <f t="shared" si="4"/>
        <v>1398.2099999999998</v>
      </c>
      <c r="O30" s="16">
        <f t="shared" si="0"/>
        <v>10719.609999999999</v>
      </c>
      <c r="P30" s="16"/>
      <c r="Q30" s="16">
        <f t="shared" si="1"/>
        <v>10719.609999999999</v>
      </c>
      <c r="R30" s="16">
        <f t="shared" si="2"/>
        <v>128635.31999999998</v>
      </c>
    </row>
    <row r="31" spans="1:18" ht="56.25" customHeight="1">
      <c r="A31" s="24">
        <v>17</v>
      </c>
      <c r="B31" s="25" t="s">
        <v>53</v>
      </c>
      <c r="C31" s="26">
        <v>8.5</v>
      </c>
      <c r="D31" s="26" t="s">
        <v>31</v>
      </c>
      <c r="E31" s="13">
        <v>5166</v>
      </c>
      <c r="F31" s="13">
        <f>C31*E31</f>
        <v>43911</v>
      </c>
      <c r="G31" s="14"/>
      <c r="H31" s="13"/>
      <c r="I31" s="13">
        <f>F31*0.3</f>
        <v>13173.3</v>
      </c>
      <c r="J31" s="13"/>
      <c r="K31" s="13"/>
      <c r="L31" s="13">
        <f>F31*0.07</f>
        <v>3073.7700000000004</v>
      </c>
      <c r="M31" s="16">
        <f t="shared" si="3"/>
        <v>60158.07000000001</v>
      </c>
      <c r="N31" s="16">
        <f t="shared" si="4"/>
        <v>9023.710500000001</v>
      </c>
      <c r="O31" s="16">
        <f t="shared" si="0"/>
        <v>69181.78050000001</v>
      </c>
      <c r="P31" s="16"/>
      <c r="Q31" s="16">
        <f t="shared" si="1"/>
        <v>69181.78050000001</v>
      </c>
      <c r="R31" s="16">
        <f t="shared" si="2"/>
        <v>830181.3660000002</v>
      </c>
    </row>
    <row r="32" spans="1:18" ht="15">
      <c r="A32" s="24">
        <v>18</v>
      </c>
      <c r="B32" s="25" t="s">
        <v>13</v>
      </c>
      <c r="C32" s="26">
        <v>1</v>
      </c>
      <c r="D32" s="26" t="s">
        <v>31</v>
      </c>
      <c r="E32" s="13">
        <v>8474</v>
      </c>
      <c r="F32" s="13">
        <f>C32*E32</f>
        <v>8474</v>
      </c>
      <c r="G32" s="14"/>
      <c r="H32" s="13">
        <f>F32*0.04</f>
        <v>338.96</v>
      </c>
      <c r="I32" s="13">
        <f>F32*0.1</f>
        <v>847.4000000000001</v>
      </c>
      <c r="J32" s="13"/>
      <c r="K32" s="13"/>
      <c r="L32" s="13">
        <f>F32*0.07</f>
        <v>593.1800000000001</v>
      </c>
      <c r="M32" s="16">
        <f t="shared" si="3"/>
        <v>10253.539999999999</v>
      </c>
      <c r="N32" s="16">
        <f t="shared" si="4"/>
        <v>1538.0309999999997</v>
      </c>
      <c r="O32" s="16">
        <f t="shared" si="0"/>
        <v>11791.570999999998</v>
      </c>
      <c r="P32" s="16"/>
      <c r="Q32" s="16">
        <f t="shared" si="1"/>
        <v>11791.570999999998</v>
      </c>
      <c r="R32" s="16">
        <f t="shared" si="2"/>
        <v>141498.85199999998</v>
      </c>
    </row>
    <row r="33" spans="1:18" ht="28.5" customHeight="1">
      <c r="A33" s="24">
        <v>19</v>
      </c>
      <c r="B33" s="25" t="s">
        <v>14</v>
      </c>
      <c r="C33" s="26">
        <v>1</v>
      </c>
      <c r="D33" s="26" t="s">
        <v>30</v>
      </c>
      <c r="E33" s="13">
        <v>5166</v>
      </c>
      <c r="F33" s="13">
        <f>C33*E33</f>
        <v>5166</v>
      </c>
      <c r="G33" s="14"/>
      <c r="H33" s="13">
        <f>F33*0.04</f>
        <v>206.64000000000001</v>
      </c>
      <c r="I33" s="13">
        <f>F33*0.25</f>
        <v>1291.5</v>
      </c>
      <c r="J33" s="13"/>
      <c r="K33" s="13"/>
      <c r="L33" s="13">
        <f>F33*0.07</f>
        <v>361.62000000000006</v>
      </c>
      <c r="M33" s="16">
        <f t="shared" si="3"/>
        <v>7025.76</v>
      </c>
      <c r="N33" s="16">
        <f t="shared" si="4"/>
        <v>1053.864</v>
      </c>
      <c r="O33" s="16">
        <f t="shared" si="0"/>
        <v>8079.624</v>
      </c>
      <c r="P33" s="16"/>
      <c r="Q33" s="16">
        <f t="shared" si="1"/>
        <v>8079.624</v>
      </c>
      <c r="R33" s="16">
        <f t="shared" si="2"/>
        <v>96955.488</v>
      </c>
    </row>
    <row r="34" spans="1:18" ht="15.75" customHeight="1">
      <c r="A34" s="27" t="s">
        <v>15</v>
      </c>
      <c r="B34" s="28"/>
      <c r="C34" s="28"/>
      <c r="D34" s="28"/>
      <c r="E34" s="28"/>
      <c r="F34" s="29"/>
      <c r="G34" s="14"/>
      <c r="H34" s="13"/>
      <c r="I34" s="13"/>
      <c r="J34" s="13"/>
      <c r="K34" s="13"/>
      <c r="L34" s="13"/>
      <c r="M34" s="16"/>
      <c r="N34" s="16"/>
      <c r="O34" s="16"/>
      <c r="P34" s="16"/>
      <c r="Q34" s="16"/>
      <c r="R34" s="16"/>
    </row>
    <row r="35" spans="1:18" ht="30.75" customHeight="1">
      <c r="A35" s="24">
        <v>20</v>
      </c>
      <c r="B35" s="25" t="s">
        <v>9</v>
      </c>
      <c r="C35" s="26">
        <v>1</v>
      </c>
      <c r="D35" s="26" t="s">
        <v>30</v>
      </c>
      <c r="E35" s="13">
        <v>8474</v>
      </c>
      <c r="F35" s="13">
        <f>C35*E35</f>
        <v>8474</v>
      </c>
      <c r="G35" s="14"/>
      <c r="H35" s="13"/>
      <c r="I35" s="13">
        <f>F35*0.35</f>
        <v>2965.8999999999996</v>
      </c>
      <c r="J35" s="13"/>
      <c r="K35" s="13"/>
      <c r="L35" s="13"/>
      <c r="M35" s="16">
        <f t="shared" si="3"/>
        <v>11439.9</v>
      </c>
      <c r="N35" s="16">
        <f t="shared" si="4"/>
        <v>1715.985</v>
      </c>
      <c r="O35" s="16">
        <f t="shared" si="0"/>
        <v>13155.885</v>
      </c>
      <c r="P35" s="16"/>
      <c r="Q35" s="16">
        <f t="shared" si="1"/>
        <v>13155.885</v>
      </c>
      <c r="R35" s="16">
        <f t="shared" si="2"/>
        <v>157870.62</v>
      </c>
    </row>
    <row r="36" spans="1:18" ht="27" customHeight="1">
      <c r="A36" s="24">
        <v>21</v>
      </c>
      <c r="B36" s="25" t="s">
        <v>10</v>
      </c>
      <c r="C36" s="26">
        <v>1</v>
      </c>
      <c r="D36" s="26"/>
      <c r="E36" s="13">
        <v>5166</v>
      </c>
      <c r="F36" s="13">
        <f>C36*E36</f>
        <v>5166</v>
      </c>
      <c r="G36" s="14"/>
      <c r="H36" s="13"/>
      <c r="I36" s="13">
        <f>F36*0.35</f>
        <v>1808.1</v>
      </c>
      <c r="J36" s="13"/>
      <c r="K36" s="13"/>
      <c r="L36" s="13">
        <f>F36*0.07</f>
        <v>361.62000000000006</v>
      </c>
      <c r="M36" s="16">
        <f t="shared" si="3"/>
        <v>7335.72</v>
      </c>
      <c r="N36" s="16">
        <f t="shared" si="4"/>
        <v>1100.358</v>
      </c>
      <c r="O36" s="16">
        <f t="shared" si="0"/>
        <v>8436.078</v>
      </c>
      <c r="P36" s="16"/>
      <c r="Q36" s="16">
        <f t="shared" si="1"/>
        <v>8436.078</v>
      </c>
      <c r="R36" s="16">
        <f t="shared" si="2"/>
        <v>101232.93599999999</v>
      </c>
    </row>
    <row r="37" spans="1:18" ht="76.5" customHeight="1">
      <c r="A37" s="24">
        <v>22</v>
      </c>
      <c r="B37" s="25" t="s">
        <v>54</v>
      </c>
      <c r="C37" s="26">
        <v>5</v>
      </c>
      <c r="D37" s="26"/>
      <c r="E37" s="13">
        <v>5166</v>
      </c>
      <c r="F37" s="13">
        <f>C37*E37</f>
        <v>25830</v>
      </c>
      <c r="G37" s="14"/>
      <c r="H37" s="13">
        <f>F37*0.04</f>
        <v>1033.2</v>
      </c>
      <c r="I37" s="13">
        <f>F37*0.1</f>
        <v>2583</v>
      </c>
      <c r="J37" s="13"/>
      <c r="K37" s="13"/>
      <c r="L37" s="13">
        <f>F37*0.07</f>
        <v>1808.1000000000001</v>
      </c>
      <c r="M37" s="16">
        <f t="shared" si="3"/>
        <v>31254.3</v>
      </c>
      <c r="N37" s="16">
        <f t="shared" si="4"/>
        <v>4688.1449999999995</v>
      </c>
      <c r="O37" s="16">
        <f t="shared" si="0"/>
        <v>35942.445</v>
      </c>
      <c r="P37" s="16">
        <f t="shared" si="5"/>
        <v>2307.5550000000003</v>
      </c>
      <c r="Q37" s="16">
        <f t="shared" si="1"/>
        <v>38250</v>
      </c>
      <c r="R37" s="16">
        <f t="shared" si="2"/>
        <v>459000</v>
      </c>
    </row>
    <row r="38" spans="1:18" ht="15" customHeight="1">
      <c r="A38" s="27" t="s">
        <v>16</v>
      </c>
      <c r="B38" s="28"/>
      <c r="C38" s="28"/>
      <c r="D38" s="28"/>
      <c r="E38" s="28"/>
      <c r="F38" s="28"/>
      <c r="G38" s="29"/>
      <c r="H38" s="13"/>
      <c r="I38" s="13"/>
      <c r="J38" s="13"/>
      <c r="K38" s="13"/>
      <c r="L38" s="13"/>
      <c r="M38" s="16"/>
      <c r="N38" s="16"/>
      <c r="O38" s="16"/>
      <c r="P38" s="16"/>
      <c r="Q38" s="16"/>
      <c r="R38" s="16"/>
    </row>
    <row r="39" spans="1:18" ht="16.5" customHeight="1">
      <c r="A39" s="24">
        <v>23</v>
      </c>
      <c r="B39" s="31" t="s">
        <v>61</v>
      </c>
      <c r="C39" s="26">
        <v>1</v>
      </c>
      <c r="D39" s="26"/>
      <c r="E39" s="13">
        <v>4757</v>
      </c>
      <c r="F39" s="13">
        <f>C39*E39</f>
        <v>4757</v>
      </c>
      <c r="G39" s="14"/>
      <c r="H39" s="13"/>
      <c r="I39" s="13"/>
      <c r="J39" s="13"/>
      <c r="K39" s="13"/>
      <c r="L39" s="13"/>
      <c r="M39" s="16">
        <f t="shared" si="3"/>
        <v>4757</v>
      </c>
      <c r="N39" s="16">
        <f t="shared" si="4"/>
        <v>713.55</v>
      </c>
      <c r="O39" s="16">
        <f t="shared" si="0"/>
        <v>5470.55</v>
      </c>
      <c r="P39" s="16">
        <f t="shared" si="5"/>
        <v>2179.45</v>
      </c>
      <c r="Q39" s="16">
        <f t="shared" si="1"/>
        <v>7650</v>
      </c>
      <c r="R39" s="16">
        <f t="shared" si="2"/>
        <v>91800</v>
      </c>
    </row>
    <row r="40" spans="1:18" ht="24.75" customHeight="1">
      <c r="A40" s="24">
        <v>24</v>
      </c>
      <c r="B40" s="25" t="s">
        <v>59</v>
      </c>
      <c r="C40" s="26">
        <v>1</v>
      </c>
      <c r="D40" s="26"/>
      <c r="E40" s="13">
        <v>3465</v>
      </c>
      <c r="F40" s="13">
        <f aca="true" t="shared" si="6" ref="F40:F46">C40*E40</f>
        <v>3465</v>
      </c>
      <c r="G40" s="14"/>
      <c r="H40" s="13"/>
      <c r="I40" s="13">
        <f>F40*0.1</f>
        <v>346.5</v>
      </c>
      <c r="J40" s="13"/>
      <c r="K40" s="13"/>
      <c r="L40" s="13"/>
      <c r="M40" s="16">
        <f t="shared" si="3"/>
        <v>3811.5</v>
      </c>
      <c r="N40" s="16">
        <f t="shared" si="4"/>
        <v>571.725</v>
      </c>
      <c r="O40" s="16">
        <f t="shared" si="0"/>
        <v>4383.225</v>
      </c>
      <c r="P40" s="16">
        <f t="shared" si="5"/>
        <v>3266.7749999999996</v>
      </c>
      <c r="Q40" s="16">
        <f t="shared" si="1"/>
        <v>7650</v>
      </c>
      <c r="R40" s="16">
        <f t="shared" si="2"/>
        <v>91800</v>
      </c>
    </row>
    <row r="41" spans="1:18" ht="39" customHeight="1">
      <c r="A41" s="24">
        <v>25</v>
      </c>
      <c r="B41" s="25" t="s">
        <v>18</v>
      </c>
      <c r="C41" s="26">
        <v>7</v>
      </c>
      <c r="D41" s="26" t="s">
        <v>34</v>
      </c>
      <c r="E41" s="13">
        <v>3150</v>
      </c>
      <c r="F41" s="13">
        <f t="shared" si="6"/>
        <v>22050</v>
      </c>
      <c r="G41" s="14"/>
      <c r="H41" s="13"/>
      <c r="I41" s="13">
        <f aca="true" t="shared" si="7" ref="I41:I48">F41*0.1</f>
        <v>2205</v>
      </c>
      <c r="J41" s="13"/>
      <c r="K41" s="13"/>
      <c r="L41" s="13"/>
      <c r="M41" s="13">
        <f t="shared" si="3"/>
        <v>24255</v>
      </c>
      <c r="N41" s="13">
        <f t="shared" si="4"/>
        <v>3638.25</v>
      </c>
      <c r="O41" s="13">
        <f t="shared" si="0"/>
        <v>27893.25</v>
      </c>
      <c r="P41" s="13">
        <f t="shared" si="5"/>
        <v>25656.75</v>
      </c>
      <c r="Q41" s="13">
        <f t="shared" si="1"/>
        <v>53550</v>
      </c>
      <c r="R41" s="13">
        <f t="shared" si="2"/>
        <v>642600</v>
      </c>
    </row>
    <row r="42" spans="1:18" ht="28.5" customHeight="1">
      <c r="A42" s="24">
        <v>26</v>
      </c>
      <c r="B42" s="25" t="s">
        <v>19</v>
      </c>
      <c r="C42" s="26">
        <v>2</v>
      </c>
      <c r="D42" s="26" t="s">
        <v>34</v>
      </c>
      <c r="E42" s="13">
        <v>3150</v>
      </c>
      <c r="F42" s="13">
        <f t="shared" si="6"/>
        <v>6300</v>
      </c>
      <c r="G42" s="14"/>
      <c r="H42" s="13">
        <f>F42*0.04</f>
        <v>252</v>
      </c>
      <c r="I42" s="13">
        <f t="shared" si="7"/>
        <v>630</v>
      </c>
      <c r="J42" s="13"/>
      <c r="K42" s="13"/>
      <c r="L42" s="13"/>
      <c r="M42" s="13">
        <f t="shared" si="3"/>
        <v>7182</v>
      </c>
      <c r="N42" s="13">
        <f t="shared" si="4"/>
        <v>1077.3</v>
      </c>
      <c r="O42" s="13">
        <f t="shared" si="0"/>
        <v>8259.3</v>
      </c>
      <c r="P42" s="13">
        <f t="shared" si="5"/>
        <v>7040.700000000001</v>
      </c>
      <c r="Q42" s="13">
        <f t="shared" si="1"/>
        <v>15300</v>
      </c>
      <c r="R42" s="13">
        <f t="shared" si="2"/>
        <v>183600</v>
      </c>
    </row>
    <row r="43" spans="1:18" ht="15">
      <c r="A43" s="24">
        <v>27</v>
      </c>
      <c r="B43" s="25" t="s">
        <v>20</v>
      </c>
      <c r="C43" s="26">
        <v>3</v>
      </c>
      <c r="D43" s="26" t="s">
        <v>34</v>
      </c>
      <c r="E43" s="13">
        <v>3150</v>
      </c>
      <c r="F43" s="13">
        <f t="shared" si="6"/>
        <v>9450</v>
      </c>
      <c r="G43" s="14"/>
      <c r="H43" s="13">
        <f>F43*0.04</f>
        <v>378</v>
      </c>
      <c r="I43" s="13">
        <f t="shared" si="7"/>
        <v>945</v>
      </c>
      <c r="J43" s="13"/>
      <c r="K43" s="13"/>
      <c r="L43" s="13"/>
      <c r="M43" s="13">
        <f t="shared" si="3"/>
        <v>10773</v>
      </c>
      <c r="N43" s="13">
        <f t="shared" si="4"/>
        <v>1615.95</v>
      </c>
      <c r="O43" s="13">
        <f t="shared" si="0"/>
        <v>12388.95</v>
      </c>
      <c r="P43" s="13">
        <f t="shared" si="5"/>
        <v>10561.05</v>
      </c>
      <c r="Q43" s="13">
        <f t="shared" si="1"/>
        <v>22950</v>
      </c>
      <c r="R43" s="13">
        <f t="shared" si="2"/>
        <v>275400</v>
      </c>
    </row>
    <row r="44" spans="1:18" ht="15">
      <c r="A44" s="24">
        <v>28</v>
      </c>
      <c r="B44" s="25" t="s">
        <v>21</v>
      </c>
      <c r="C44" s="26">
        <v>3</v>
      </c>
      <c r="D44" s="26" t="s">
        <v>34</v>
      </c>
      <c r="E44" s="13">
        <v>3150</v>
      </c>
      <c r="F44" s="13">
        <f t="shared" si="6"/>
        <v>9450</v>
      </c>
      <c r="G44" s="14">
        <f>F44*0.2</f>
        <v>1890</v>
      </c>
      <c r="H44" s="13">
        <f>F44*0.04</f>
        <v>378</v>
      </c>
      <c r="I44" s="13">
        <f t="shared" si="7"/>
        <v>945</v>
      </c>
      <c r="J44" s="13"/>
      <c r="K44" s="13"/>
      <c r="L44" s="13"/>
      <c r="M44" s="13">
        <f t="shared" si="3"/>
        <v>12663</v>
      </c>
      <c r="N44" s="13">
        <f t="shared" si="4"/>
        <v>1899.4499999999998</v>
      </c>
      <c r="O44" s="13">
        <f t="shared" si="0"/>
        <v>14562.45</v>
      </c>
      <c r="P44" s="13">
        <f t="shared" si="5"/>
        <v>8387.55</v>
      </c>
      <c r="Q44" s="13">
        <f t="shared" si="1"/>
        <v>22950</v>
      </c>
      <c r="R44" s="13">
        <f t="shared" si="2"/>
        <v>275400</v>
      </c>
    </row>
    <row r="45" spans="1:18" ht="15" customHeight="1">
      <c r="A45" s="27" t="s">
        <v>22</v>
      </c>
      <c r="B45" s="28"/>
      <c r="C45" s="28"/>
      <c r="D45" s="28"/>
      <c r="E45" s="29"/>
      <c r="F45" s="13">
        <f t="shared" si="6"/>
        <v>0</v>
      </c>
      <c r="G45" s="14"/>
      <c r="H45" s="13"/>
      <c r="I45" s="13"/>
      <c r="J45" s="13"/>
      <c r="K45" s="13"/>
      <c r="L45" s="13"/>
      <c r="M45" s="16"/>
      <c r="N45" s="16"/>
      <c r="O45" s="16"/>
      <c r="P45" s="16"/>
      <c r="Q45" s="16"/>
      <c r="R45" s="16"/>
    </row>
    <row r="46" spans="1:18" ht="15" customHeight="1">
      <c r="A46" s="24">
        <v>29</v>
      </c>
      <c r="B46" s="25" t="s">
        <v>46</v>
      </c>
      <c r="C46" s="26">
        <v>1</v>
      </c>
      <c r="D46" s="26" t="s">
        <v>35</v>
      </c>
      <c r="E46" s="16">
        <v>3906</v>
      </c>
      <c r="F46" s="16">
        <f t="shared" si="6"/>
        <v>3906</v>
      </c>
      <c r="G46" s="32"/>
      <c r="H46" s="16"/>
      <c r="I46" s="16">
        <f t="shared" si="7"/>
        <v>390.6</v>
      </c>
      <c r="J46" s="16"/>
      <c r="K46" s="16"/>
      <c r="L46" s="16"/>
      <c r="M46" s="16">
        <f t="shared" si="3"/>
        <v>4296.6</v>
      </c>
      <c r="N46" s="16">
        <f t="shared" si="4"/>
        <v>644.49</v>
      </c>
      <c r="O46" s="16">
        <f t="shared" si="0"/>
        <v>4941.09</v>
      </c>
      <c r="P46" s="16">
        <f t="shared" si="5"/>
        <v>2708.91</v>
      </c>
      <c r="Q46" s="16">
        <f t="shared" si="1"/>
        <v>7650</v>
      </c>
      <c r="R46" s="16">
        <f t="shared" si="2"/>
        <v>91800</v>
      </c>
    </row>
    <row r="47" spans="1:18" ht="15" customHeight="1">
      <c r="A47" s="27" t="s">
        <v>24</v>
      </c>
      <c r="B47" s="28"/>
      <c r="C47" s="28"/>
      <c r="D47" s="28"/>
      <c r="E47" s="29"/>
      <c r="F47" s="13"/>
      <c r="G47" s="14"/>
      <c r="H47" s="13"/>
      <c r="I47" s="13"/>
      <c r="J47" s="33"/>
      <c r="K47" s="13"/>
      <c r="L47" s="13"/>
      <c r="M47" s="16"/>
      <c r="N47" s="16"/>
      <c r="O47" s="16"/>
      <c r="P47" s="16"/>
      <c r="Q47" s="16"/>
      <c r="R47" s="16"/>
    </row>
    <row r="48" spans="1:18" ht="15">
      <c r="A48" s="24">
        <v>30</v>
      </c>
      <c r="B48" s="25" t="s">
        <v>55</v>
      </c>
      <c r="C48" s="26">
        <v>1</v>
      </c>
      <c r="D48" s="26" t="s">
        <v>36</v>
      </c>
      <c r="E48" s="16">
        <v>3906</v>
      </c>
      <c r="F48" s="16">
        <f>C48*E48</f>
        <v>3906</v>
      </c>
      <c r="G48" s="32"/>
      <c r="H48" s="16">
        <f>F48*0.04</f>
        <v>156.24</v>
      </c>
      <c r="I48" s="16">
        <f t="shared" si="7"/>
        <v>390.6</v>
      </c>
      <c r="J48" s="16"/>
      <c r="K48" s="16"/>
      <c r="L48" s="16"/>
      <c r="M48" s="16">
        <f t="shared" si="3"/>
        <v>4452.84</v>
      </c>
      <c r="N48" s="16">
        <f t="shared" si="4"/>
        <v>667.926</v>
      </c>
      <c r="O48" s="16">
        <f t="shared" si="0"/>
        <v>5120.7660000000005</v>
      </c>
      <c r="P48" s="16">
        <f t="shared" si="5"/>
        <v>2529.2339999999995</v>
      </c>
      <c r="Q48" s="16">
        <f t="shared" si="1"/>
        <v>7650</v>
      </c>
      <c r="R48" s="16">
        <f t="shared" si="2"/>
        <v>91800</v>
      </c>
    </row>
    <row r="49" spans="1:18" ht="67.5" customHeight="1">
      <c r="A49" s="24">
        <v>31</v>
      </c>
      <c r="B49" s="25" t="s">
        <v>44</v>
      </c>
      <c r="C49" s="26">
        <v>1</v>
      </c>
      <c r="D49" s="26" t="s">
        <v>37</v>
      </c>
      <c r="E49" s="16">
        <v>3749</v>
      </c>
      <c r="F49" s="16">
        <f>C49*E49</f>
        <v>3749</v>
      </c>
      <c r="G49" s="32"/>
      <c r="H49" s="16"/>
      <c r="I49" s="16"/>
      <c r="J49" s="16"/>
      <c r="K49" s="16"/>
      <c r="L49" s="16"/>
      <c r="M49" s="16">
        <f t="shared" si="3"/>
        <v>3749</v>
      </c>
      <c r="N49" s="16">
        <f t="shared" si="4"/>
        <v>562.35</v>
      </c>
      <c r="O49" s="16">
        <f t="shared" si="0"/>
        <v>4311.35</v>
      </c>
      <c r="P49" s="16">
        <f t="shared" si="5"/>
        <v>3338.6499999999996</v>
      </c>
      <c r="Q49" s="16">
        <f t="shared" si="1"/>
        <v>7650</v>
      </c>
      <c r="R49" s="16">
        <f t="shared" si="2"/>
        <v>91800</v>
      </c>
    </row>
    <row r="50" spans="1:18" ht="15">
      <c r="A50" s="34"/>
      <c r="B50" s="35" t="s">
        <v>25</v>
      </c>
      <c r="C50" s="36">
        <f>SUM(C48:C49,C46,C39:C44,C35:C37,C30:C33,C24:C28,C20:C22,C15:C18,C13,C10:C11)</f>
        <v>62</v>
      </c>
      <c r="D50" s="36"/>
      <c r="E50" s="37">
        <f>SUM(E48:E49,E10:E46)</f>
        <v>185050</v>
      </c>
      <c r="F50" s="37">
        <f>SUM(F48:F49,F10:F47)</f>
        <v>324879</v>
      </c>
      <c r="G50" s="38">
        <f>SUM(G44:G49)</f>
        <v>1890</v>
      </c>
      <c r="H50" s="37">
        <f>SUM(H48:H49,H10:H47)</f>
        <v>6304.36</v>
      </c>
      <c r="I50" s="37">
        <f>SUM(I10:I48)</f>
        <v>52356.549999999996</v>
      </c>
      <c r="J50" s="37"/>
      <c r="K50" s="37"/>
      <c r="L50" s="37">
        <f>SUM(L10:L36)</f>
        <v>8201.750000000002</v>
      </c>
      <c r="M50" s="37">
        <f>SUM(M10:M48)</f>
        <v>391690.76</v>
      </c>
      <c r="N50" s="37">
        <f>SUM(N10:N48)</f>
        <v>58753.613999999994</v>
      </c>
      <c r="O50" s="37">
        <f>SUM(O10:O48)</f>
        <v>450444.374</v>
      </c>
      <c r="P50" s="37">
        <f>SUM(P48:P49,P46,P10:P44)</f>
        <v>85449.2385</v>
      </c>
      <c r="Q50" s="37">
        <f>SUM(Q48:Q49,Q10:Q47)</f>
        <v>540204.9624999999</v>
      </c>
      <c r="R50" s="37">
        <f>SUM(R48:R49,R10:R47)</f>
        <v>6482459.55</v>
      </c>
    </row>
    <row r="51" spans="1:18" ht="13.5" customHeight="1">
      <c r="A51" s="39"/>
      <c r="B51" s="40"/>
      <c r="C51" s="41"/>
      <c r="D51" s="41"/>
      <c r="E51" s="42"/>
      <c r="F51" s="42"/>
      <c r="G51" s="43"/>
      <c r="H51" s="43"/>
      <c r="I51" s="43"/>
      <c r="J51" s="3"/>
      <c r="K51" s="3"/>
      <c r="L51" s="3"/>
      <c r="M51" s="3"/>
      <c r="N51" s="3"/>
      <c r="O51" s="3"/>
      <c r="P51" s="3"/>
      <c r="Q51" s="3"/>
      <c r="R51" s="3"/>
    </row>
    <row r="52" spans="1:18" ht="18" customHeight="1">
      <c r="A52" s="39"/>
      <c r="B52" s="44" t="s">
        <v>75</v>
      </c>
      <c r="C52" s="44"/>
      <c r="D52" s="44"/>
      <c r="E52" s="44"/>
      <c r="F52" s="44"/>
      <c r="G52" s="44"/>
      <c r="H52" s="44"/>
      <c r="I52" s="50">
        <v>167295.04</v>
      </c>
      <c r="J52" s="45"/>
      <c r="K52" s="45"/>
      <c r="L52" s="46"/>
      <c r="M52" s="45"/>
      <c r="N52" s="45"/>
      <c r="O52" s="45"/>
      <c r="P52" s="45"/>
      <c r="Q52" s="3"/>
      <c r="R52" s="3"/>
    </row>
    <row r="53" spans="1:18" ht="18" customHeight="1">
      <c r="A53" s="3"/>
      <c r="B53" s="47" t="s">
        <v>67</v>
      </c>
      <c r="C53" s="47"/>
      <c r="D53" s="47"/>
      <c r="E53" s="47"/>
      <c r="F53" s="47"/>
      <c r="G53" s="47"/>
      <c r="H53" s="47"/>
      <c r="I53" s="51">
        <v>2007540.45</v>
      </c>
      <c r="J53" s="45"/>
      <c r="K53" s="45"/>
      <c r="L53" s="48"/>
      <c r="M53" s="48"/>
      <c r="N53" s="48"/>
      <c r="O53" s="48"/>
      <c r="P53" s="48"/>
      <c r="Q53" s="3"/>
      <c r="R53" s="3"/>
    </row>
    <row r="54" spans="1:18" ht="15" customHeight="1">
      <c r="A54" s="3"/>
      <c r="B54" s="49"/>
      <c r="C54" s="49"/>
      <c r="D54" s="49"/>
      <c r="E54" s="49"/>
      <c r="F54" s="45"/>
      <c r="G54" s="49"/>
      <c r="H54" s="45"/>
      <c r="I54" s="45"/>
      <c r="J54" s="45"/>
      <c r="K54" s="45"/>
      <c r="L54" s="45"/>
      <c r="M54" s="45"/>
      <c r="N54" s="45"/>
      <c r="O54" s="45"/>
      <c r="P54" s="45"/>
      <c r="Q54" s="3"/>
      <c r="R54" s="3"/>
    </row>
    <row r="55" spans="1:18" ht="15">
      <c r="A55" s="3"/>
      <c r="B55" s="49" t="s">
        <v>45</v>
      </c>
      <c r="C55" s="49"/>
      <c r="D55" s="49"/>
      <c r="E55" s="49"/>
      <c r="F55" s="45"/>
      <c r="G55" s="49"/>
      <c r="H55" s="45"/>
      <c r="I55" s="45"/>
      <c r="J55" s="45"/>
      <c r="K55" s="45"/>
      <c r="L55" s="45"/>
      <c r="M55" s="45"/>
      <c r="N55" s="45"/>
      <c r="O55" s="3" t="s">
        <v>74</v>
      </c>
      <c r="P55" s="45"/>
      <c r="Q55" s="3"/>
      <c r="R55" s="3"/>
    </row>
    <row r="56" spans="1:1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3" ht="15">
      <c r="A69" s="4"/>
      <c r="B69" s="4"/>
      <c r="C69" s="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5">
      <c r="A71" s="4"/>
      <c r="B71" s="4"/>
      <c r="C71" s="4"/>
      <c r="D71" s="4"/>
      <c r="E71" s="4"/>
      <c r="F71" s="4"/>
      <c r="G71" s="4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/>
      <c r="C73" s="4"/>
      <c r="D73" s="4"/>
      <c r="E73" s="4"/>
      <c r="F73" s="4"/>
      <c r="G73" s="4"/>
      <c r="H73" s="4"/>
    </row>
    <row r="74" spans="1:8" ht="15">
      <c r="A74" s="4"/>
      <c r="B74" s="4"/>
      <c r="C74" s="4"/>
      <c r="D74" s="4"/>
      <c r="E74" s="4"/>
      <c r="F74" s="4"/>
      <c r="G74" s="4"/>
      <c r="H74" s="4"/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4"/>
      <c r="E76" s="4"/>
      <c r="F76" s="4"/>
      <c r="G76" s="4"/>
      <c r="H76" s="4"/>
    </row>
    <row r="77" spans="1:8" ht="15.75" customHeight="1">
      <c r="A77" s="4"/>
      <c r="B77" s="4"/>
      <c r="C77" s="4"/>
      <c r="D77" s="4"/>
      <c r="E77" s="4"/>
      <c r="F77" s="4"/>
      <c r="G77" s="4"/>
      <c r="H77" s="4"/>
    </row>
    <row r="78" spans="1:8" ht="21.75" customHeight="1">
      <c r="A78" s="4"/>
      <c r="B78" s="4"/>
      <c r="C78" s="4"/>
      <c r="D78" s="4"/>
      <c r="E78" s="4"/>
      <c r="F78" s="4"/>
      <c r="G78" s="4"/>
      <c r="H78" s="4"/>
    </row>
    <row r="79" spans="1:8" ht="14.25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4"/>
      <c r="B80" s="4"/>
      <c r="C80" s="4"/>
      <c r="D80" s="4"/>
      <c r="E80" s="4"/>
      <c r="F80" s="4"/>
      <c r="G80" s="4"/>
      <c r="H80" s="4"/>
    </row>
    <row r="81" spans="1:8" ht="15" customHeight="1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4"/>
      <c r="B82" s="4"/>
      <c r="C82" s="4"/>
      <c r="D82" s="4"/>
      <c r="E82" s="4"/>
      <c r="F82" s="4"/>
      <c r="G82" s="4"/>
      <c r="H82" s="4"/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7.25" customHeight="1">
      <c r="A84" s="4"/>
      <c r="B84" s="4"/>
      <c r="C84" s="4"/>
      <c r="D84" s="4"/>
      <c r="E84" s="4"/>
      <c r="F84" s="4"/>
      <c r="G84" s="4"/>
      <c r="H84" s="4"/>
    </row>
    <row r="85" spans="1:8" ht="15" customHeight="1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 customHeight="1">
      <c r="A87" s="4"/>
      <c r="B87" s="4"/>
      <c r="C87" s="4"/>
      <c r="D87" s="4"/>
      <c r="E87" s="4"/>
      <c r="F87" s="4"/>
      <c r="G87" s="4"/>
      <c r="H87" s="4"/>
    </row>
    <row r="88" spans="1:8" ht="15">
      <c r="A88" s="4"/>
      <c r="B88" s="4"/>
      <c r="C88" s="4"/>
      <c r="D88" s="4"/>
      <c r="E88" s="4"/>
      <c r="F88" s="4"/>
      <c r="G88" s="4"/>
      <c r="H88" s="4"/>
    </row>
    <row r="89" spans="1:8" ht="15" customHeight="1">
      <c r="A89" s="4"/>
      <c r="B89" s="4"/>
      <c r="C89" s="4"/>
      <c r="D89" s="4"/>
      <c r="E89" s="4"/>
      <c r="F89" s="4"/>
      <c r="G89" s="4"/>
      <c r="H89" s="4"/>
    </row>
    <row r="90" spans="1:8" ht="17.25" customHeight="1">
      <c r="A90" s="4"/>
      <c r="B90" s="4"/>
      <c r="C90" s="4"/>
      <c r="D90" s="4"/>
      <c r="E90" s="4"/>
      <c r="F90" s="4"/>
      <c r="G90" s="4"/>
      <c r="H90" s="4"/>
    </row>
    <row r="91" spans="1:8" ht="21" customHeight="1">
      <c r="A91" s="4"/>
      <c r="B91" s="4"/>
      <c r="C91" s="4"/>
      <c r="D91" s="4"/>
      <c r="E91" s="4"/>
      <c r="F91" s="4"/>
      <c r="G91" s="4"/>
      <c r="H91" s="4"/>
    </row>
    <row r="92" spans="1:8" ht="45.75" customHeight="1">
      <c r="A92" s="4"/>
      <c r="B92" s="4"/>
      <c r="C92" s="4"/>
      <c r="D92" s="4"/>
      <c r="E92" s="4"/>
      <c r="F92" s="4"/>
      <c r="G92" s="4"/>
      <c r="H92" s="4"/>
    </row>
    <row r="93" spans="1:8" ht="15">
      <c r="A93" s="4"/>
      <c r="B93" s="4"/>
      <c r="C93" s="4"/>
      <c r="D93" s="4"/>
      <c r="E93" s="4"/>
      <c r="F93" s="4"/>
      <c r="G93" s="4"/>
      <c r="H93" s="4"/>
    </row>
    <row r="94" spans="1:8" ht="15" customHeight="1">
      <c r="A94" s="4"/>
      <c r="B94" s="4"/>
      <c r="C94" s="4"/>
      <c r="D94" s="4"/>
      <c r="E94" s="4"/>
      <c r="F94" s="4"/>
      <c r="G94" s="4"/>
      <c r="H94" s="4"/>
    </row>
    <row r="95" spans="1:8" ht="1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4"/>
      <c r="B96" s="4"/>
      <c r="C96" s="4"/>
      <c r="D96" s="4"/>
      <c r="E96" s="4"/>
      <c r="F96" s="4"/>
      <c r="G96" s="4"/>
      <c r="H96" s="4"/>
    </row>
    <row r="97" spans="1:8" ht="15.75" customHeight="1">
      <c r="A97" s="4"/>
      <c r="B97" s="4"/>
      <c r="C97" s="4"/>
      <c r="D97" s="4"/>
      <c r="E97" s="4"/>
      <c r="F97" s="4"/>
      <c r="G97" s="4"/>
      <c r="H97" s="4"/>
    </row>
    <row r="98" spans="1:8" ht="15" customHeight="1">
      <c r="A98" s="4"/>
      <c r="B98" s="4"/>
      <c r="C98" s="4"/>
      <c r="D98" s="4"/>
      <c r="E98" s="4"/>
      <c r="F98" s="4"/>
      <c r="G98" s="4"/>
      <c r="H98" s="4"/>
    </row>
    <row r="99" spans="1:8" ht="15">
      <c r="A99" s="4"/>
      <c r="B99" s="4"/>
      <c r="C99" s="4"/>
      <c r="D99" s="4"/>
      <c r="E99" s="4"/>
      <c r="F99" s="4"/>
      <c r="G99" s="4"/>
      <c r="H99" s="4"/>
    </row>
    <row r="100" spans="1:8" ht="15">
      <c r="A100" s="4"/>
      <c r="B100" s="4"/>
      <c r="C100" s="4"/>
      <c r="D100" s="4"/>
      <c r="E100" s="4"/>
      <c r="F100" s="4"/>
      <c r="G100" s="4"/>
      <c r="H100" s="4"/>
    </row>
    <row r="101" spans="1:8" ht="15" customHeight="1">
      <c r="A101" s="4"/>
      <c r="B101" s="4"/>
      <c r="C101" s="4"/>
      <c r="D101" s="4"/>
      <c r="E101" s="4"/>
      <c r="F101" s="4"/>
      <c r="G101" s="4"/>
      <c r="H101" s="4"/>
    </row>
    <row r="102" spans="1:8" ht="15">
      <c r="A102" s="4"/>
      <c r="B102" s="4"/>
      <c r="C102" s="4"/>
      <c r="D102" s="4"/>
      <c r="E102" s="4"/>
      <c r="F102" s="4"/>
      <c r="G102" s="4"/>
      <c r="H102" s="4"/>
    </row>
    <row r="103" spans="1:8" ht="15">
      <c r="A103" s="4"/>
      <c r="B103" s="4"/>
      <c r="C103" s="4"/>
      <c r="D103" s="4"/>
      <c r="E103" s="4"/>
      <c r="F103" s="4"/>
      <c r="G103" s="4"/>
      <c r="H103" s="4"/>
    </row>
    <row r="104" spans="1:8" ht="15">
      <c r="A104" s="4"/>
      <c r="B104" s="4"/>
      <c r="C104" s="4"/>
      <c r="D104" s="4"/>
      <c r="E104" s="4"/>
      <c r="F104" s="4"/>
      <c r="G104" s="4"/>
      <c r="H104" s="4"/>
    </row>
    <row r="105" spans="1:8" ht="27.75" customHeight="1">
      <c r="A105" s="4"/>
      <c r="B105" s="4"/>
      <c r="C105" s="4"/>
      <c r="D105" s="4"/>
      <c r="E105" s="4"/>
      <c r="F105" s="4"/>
      <c r="G105" s="4"/>
      <c r="H105" s="4"/>
    </row>
    <row r="106" spans="1:8" ht="15">
      <c r="A106" s="4"/>
      <c r="B106" s="4"/>
      <c r="C106" s="4"/>
      <c r="D106" s="4"/>
      <c r="E106" s="4"/>
      <c r="F106" s="4"/>
      <c r="G106" s="4"/>
      <c r="H106" s="4"/>
    </row>
    <row r="107" spans="1:8" ht="15">
      <c r="A107" s="4"/>
      <c r="B107" s="4"/>
      <c r="C107" s="4"/>
      <c r="D107" s="4"/>
      <c r="E107" s="4"/>
      <c r="F107" s="4"/>
      <c r="G107" s="4"/>
      <c r="H107" s="4"/>
    </row>
    <row r="108" spans="1:8" ht="19.5" customHeight="1">
      <c r="A108" s="4"/>
      <c r="B108" s="4"/>
      <c r="C108" s="4"/>
      <c r="D108" s="4"/>
      <c r="E108" s="4"/>
      <c r="F108" s="4"/>
      <c r="G108" s="4"/>
      <c r="H108" s="4"/>
    </row>
    <row r="109" spans="1:8" ht="15">
      <c r="A109" s="4"/>
      <c r="B109" s="4"/>
      <c r="C109" s="4"/>
      <c r="D109" s="4"/>
      <c r="E109" s="4"/>
      <c r="F109" s="4"/>
      <c r="G109" s="4"/>
      <c r="H109" s="4"/>
    </row>
    <row r="110" spans="1:8" ht="1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4"/>
      <c r="B111" s="4"/>
      <c r="C111" s="4"/>
      <c r="D111" s="4"/>
      <c r="E111" s="4"/>
      <c r="F111" s="4"/>
      <c r="G111" s="4"/>
      <c r="H111" s="4"/>
    </row>
    <row r="112" spans="1:8" ht="15" customHeight="1">
      <c r="A112" s="4"/>
      <c r="B112" s="4"/>
      <c r="C112" s="4"/>
      <c r="D112" s="4"/>
      <c r="E112" s="4"/>
      <c r="F112" s="4"/>
      <c r="G112" s="4"/>
      <c r="H112" s="4"/>
    </row>
    <row r="113" spans="1:8" ht="15" customHeight="1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4"/>
      <c r="B114" s="4"/>
      <c r="C114" s="4"/>
      <c r="D114" s="4"/>
      <c r="E114" s="4"/>
      <c r="F114" s="4"/>
      <c r="G114" s="4"/>
      <c r="H114" s="4"/>
    </row>
    <row r="115" spans="1:8" ht="15">
      <c r="A115" s="4"/>
      <c r="B115" s="4"/>
      <c r="C115" s="4"/>
      <c r="D115" s="4"/>
      <c r="E115" s="4"/>
      <c r="F115" s="4"/>
      <c r="G115" s="4"/>
      <c r="H115" s="4"/>
    </row>
    <row r="116" spans="1:8" ht="29.25" customHeight="1">
      <c r="A116" s="4"/>
      <c r="B116" s="4"/>
      <c r="C116" s="4"/>
      <c r="D116" s="4"/>
      <c r="E116" s="4"/>
      <c r="F116" s="4"/>
      <c r="G116" s="4"/>
      <c r="H116" s="4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15">
      <c r="A118" s="4"/>
      <c r="B118" s="4"/>
      <c r="C118" s="4"/>
      <c r="D118" s="4"/>
      <c r="E118" s="4"/>
      <c r="F118" s="4"/>
      <c r="G118" s="4"/>
      <c r="H118" s="4"/>
    </row>
    <row r="119" spans="1:8" ht="18" customHeight="1">
      <c r="A119" s="4"/>
      <c r="B119" s="4"/>
      <c r="C119" s="4"/>
      <c r="D119" s="4"/>
      <c r="E119" s="4"/>
      <c r="F119" s="4"/>
      <c r="G119" s="4"/>
      <c r="H119" s="4"/>
    </row>
    <row r="120" spans="1:8" ht="15">
      <c r="A120" s="4"/>
      <c r="B120" s="4"/>
      <c r="C120" s="4"/>
      <c r="D120" s="4"/>
      <c r="E120" s="4"/>
      <c r="F120" s="4"/>
      <c r="G120" s="4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15">
      <c r="A123" s="4"/>
      <c r="B123" s="4"/>
      <c r="C123" s="4"/>
      <c r="D123" s="4"/>
      <c r="E123" s="4"/>
      <c r="F123" s="4"/>
      <c r="G123" s="4"/>
      <c r="H123" s="4"/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4"/>
      <c r="B125" s="4"/>
      <c r="C125" s="4"/>
      <c r="D125" s="4"/>
      <c r="E125" s="4"/>
      <c r="F125" s="4"/>
      <c r="G125" s="4"/>
      <c r="H125" s="4"/>
    </row>
    <row r="133" ht="15" customHeight="1"/>
    <row r="135" ht="15" customHeight="1"/>
    <row r="136" ht="15" customHeight="1"/>
    <row r="137" ht="15" customHeight="1"/>
    <row r="139" ht="15" customHeight="1"/>
    <row r="147" ht="53.25" customHeight="1"/>
    <row r="148" ht="15.75" customHeight="1"/>
    <row r="151" ht="15" customHeight="1"/>
    <row r="153" ht="15" customHeight="1"/>
    <row r="157" ht="15" customHeight="1"/>
    <row r="161" ht="44.25" customHeight="1"/>
    <row r="162" ht="19.5" customHeight="1"/>
    <row r="166" ht="18.75" customHeight="1"/>
    <row r="167" ht="33" customHeight="1"/>
    <row r="168" ht="18" customHeight="1"/>
    <row r="173" ht="15" customHeight="1"/>
    <row r="174" ht="28.5" customHeight="1"/>
    <row r="175" ht="25.5" customHeight="1"/>
    <row r="177" ht="15" customHeight="1"/>
    <row r="184" ht="15" customHeight="1"/>
    <row r="186" ht="15" customHeight="1"/>
    <row r="212" ht="15.75" customHeight="1"/>
    <row r="214" ht="77.25" customHeight="1"/>
    <row r="226" ht="18" customHeight="1"/>
    <row r="228" ht="21" customHeight="1"/>
    <row r="229" ht="39" customHeight="1"/>
    <row r="235" ht="33" customHeight="1"/>
    <row r="243" ht="32.25" customHeight="1"/>
    <row r="244" ht="33.75" customHeight="1"/>
    <row r="261" ht="17.25" customHeight="1"/>
    <row r="262" ht="17.25" customHeight="1"/>
    <row r="263" ht="12" customHeight="1"/>
    <row r="266" ht="28.5" customHeight="1"/>
    <row r="272" ht="40.5" customHeight="1"/>
    <row r="273" ht="54" customHeight="1"/>
    <row r="274" ht="28.5" customHeight="1"/>
  </sheetData>
  <sheetProtection/>
  <mergeCells count="14">
    <mergeCell ref="A38:G38"/>
    <mergeCell ref="A29:I29"/>
    <mergeCell ref="A34:F34"/>
    <mergeCell ref="A23:L23"/>
    <mergeCell ref="B53:H53"/>
    <mergeCell ref="A19:H19"/>
    <mergeCell ref="A12:E12"/>
    <mergeCell ref="A6:R6"/>
    <mergeCell ref="A7:R7"/>
    <mergeCell ref="A14:C14"/>
    <mergeCell ref="L53:P53"/>
    <mergeCell ref="B52:H52"/>
    <mergeCell ref="A45:E45"/>
    <mergeCell ref="A47:E47"/>
  </mergeCells>
  <printOptions/>
  <pageMargins left="0.5" right="0.33" top="0.26" bottom="0.24" header="0.17" footer="0.2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k47-7</cp:lastModifiedBy>
  <cp:lastPrinted>2017-03-21T05:28:02Z</cp:lastPrinted>
  <dcterms:created xsi:type="dcterms:W3CDTF">1996-10-08T23:32:33Z</dcterms:created>
  <dcterms:modified xsi:type="dcterms:W3CDTF">2017-03-21T05:39:52Z</dcterms:modified>
  <cp:category/>
  <cp:version/>
  <cp:contentType/>
  <cp:contentStatus/>
</cp:coreProperties>
</file>